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TA\0_Financije i računovodstvo\"/>
    </mc:Choice>
  </mc:AlternateContent>
  <xr:revisionPtr revIDLastSave="0" documentId="13_ncr:1_{78385814-6B7B-4F2D-ACCA-8DC491A1E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0" l="1"/>
  <c r="G8" i="7"/>
  <c r="F8" i="7"/>
  <c r="H22" i="7"/>
  <c r="H23" i="7"/>
  <c r="H24" i="7"/>
  <c r="H25" i="7"/>
  <c r="H26" i="7"/>
  <c r="H27" i="7"/>
  <c r="I27" i="10"/>
  <c r="I22" i="10"/>
  <c r="I14" i="10"/>
  <c r="E27" i="8"/>
  <c r="E28" i="8"/>
  <c r="E29" i="8"/>
  <c r="E30" i="8"/>
  <c r="D10" i="8"/>
  <c r="C10" i="8"/>
  <c r="G29" i="10" l="1"/>
  <c r="I24" i="7"/>
  <c r="I15" i="7"/>
  <c r="H15" i="7"/>
  <c r="F22" i="7"/>
  <c r="G23" i="7"/>
  <c r="G22" i="7" s="1"/>
  <c r="I22" i="7" s="1"/>
  <c r="G14" i="7"/>
  <c r="F28" i="8"/>
  <c r="D27" i="8"/>
  <c r="F27" i="8" s="1"/>
  <c r="F16" i="8"/>
  <c r="E16" i="8"/>
  <c r="D15" i="8"/>
  <c r="F15" i="8" s="1"/>
  <c r="F23" i="7"/>
  <c r="F14" i="7"/>
  <c r="B10" i="5"/>
  <c r="B22" i="8"/>
  <c r="C27" i="8"/>
  <c r="C15" i="8"/>
  <c r="I23" i="7" l="1"/>
  <c r="H14" i="7"/>
  <c r="I14" i="7"/>
  <c r="E15" i="8"/>
  <c r="H11" i="7"/>
  <c r="H12" i="7"/>
  <c r="H13" i="7"/>
  <c r="E12" i="5"/>
  <c r="E24" i="8"/>
  <c r="E12" i="8"/>
  <c r="I9" i="10"/>
  <c r="I12" i="10"/>
  <c r="I13" i="10"/>
  <c r="G26" i="3"/>
  <c r="G23" i="3"/>
  <c r="G24" i="3"/>
  <c r="G22" i="3"/>
  <c r="G13" i="3"/>
  <c r="G14" i="3"/>
  <c r="E26" i="7" l="1"/>
  <c r="E25" i="7" s="1"/>
  <c r="H34" i="10"/>
  <c r="H37" i="10" s="1"/>
  <c r="I11" i="7"/>
  <c r="I12" i="7"/>
  <c r="I13" i="7"/>
  <c r="E20" i="7"/>
  <c r="E17" i="7"/>
  <c r="E10" i="7"/>
  <c r="E9" i="7" s="1"/>
  <c r="G10" i="7"/>
  <c r="G9" i="7" s="1"/>
  <c r="F10" i="7"/>
  <c r="F9" i="7" s="1"/>
  <c r="F12" i="5"/>
  <c r="F11" i="5" s="1"/>
  <c r="F10" i="5" s="1"/>
  <c r="D11" i="5"/>
  <c r="C11" i="5"/>
  <c r="C10" i="5" s="1"/>
  <c r="B11" i="5"/>
  <c r="F30" i="8"/>
  <c r="F29" i="8" s="1"/>
  <c r="F24" i="8"/>
  <c r="F23" i="8" s="1"/>
  <c r="F12" i="8"/>
  <c r="F11" i="8" s="1"/>
  <c r="F10" i="8" s="1"/>
  <c r="D29" i="8"/>
  <c r="C29" i="8"/>
  <c r="B29" i="8"/>
  <c r="B25" i="8"/>
  <c r="D23" i="8"/>
  <c r="D22" i="8" s="1"/>
  <c r="C23" i="8"/>
  <c r="B23" i="8"/>
  <c r="B13" i="8"/>
  <c r="D11" i="8"/>
  <c r="C11" i="8"/>
  <c r="B11" i="8"/>
  <c r="H26" i="3"/>
  <c r="H25" i="3" s="1"/>
  <c r="H23" i="3"/>
  <c r="H24" i="3"/>
  <c r="H22" i="3"/>
  <c r="F25" i="3"/>
  <c r="G25" i="3"/>
  <c r="F21" i="3"/>
  <c r="H12" i="3"/>
  <c r="H13" i="3"/>
  <c r="H14" i="3"/>
  <c r="F11" i="3"/>
  <c r="D25" i="3"/>
  <c r="E25" i="3"/>
  <c r="D21" i="3"/>
  <c r="E21" i="3"/>
  <c r="D11" i="3"/>
  <c r="D10" i="3" s="1"/>
  <c r="E11" i="3"/>
  <c r="E10" i="3" s="1"/>
  <c r="H21" i="10"/>
  <c r="J13" i="10"/>
  <c r="J12" i="10"/>
  <c r="J10" i="10"/>
  <c r="J9" i="10"/>
  <c r="G37" i="10"/>
  <c r="G21" i="10"/>
  <c r="G11" i="10"/>
  <c r="G8" i="10"/>
  <c r="F37" i="10"/>
  <c r="F21" i="10"/>
  <c r="I9" i="7" l="1"/>
  <c r="F22" i="8"/>
  <c r="C22" i="8"/>
  <c r="E11" i="5"/>
  <c r="D10" i="5"/>
  <c r="E10" i="5" s="1"/>
  <c r="B10" i="8"/>
  <c r="E23" i="8"/>
  <c r="E11" i="8"/>
  <c r="G21" i="3"/>
  <c r="H10" i="7"/>
  <c r="F10" i="3"/>
  <c r="G11" i="3"/>
  <c r="G10" i="3"/>
  <c r="E20" i="3"/>
  <c r="G14" i="10"/>
  <c r="G22" i="10" s="1"/>
  <c r="D20" i="3"/>
  <c r="E16" i="7"/>
  <c r="E8" i="7" s="1"/>
  <c r="F26" i="7"/>
  <c r="I10" i="7"/>
  <c r="H21" i="3"/>
  <c r="H20" i="3" s="1"/>
  <c r="F20" i="3"/>
  <c r="H11" i="3"/>
  <c r="H10" i="3" s="1"/>
  <c r="H9" i="7" l="1"/>
  <c r="E22" i="8"/>
  <c r="G20" i="3"/>
  <c r="E7" i="7"/>
  <c r="E6" i="7" s="1"/>
  <c r="E10" i="8"/>
  <c r="F25" i="7"/>
  <c r="F7" i="7" s="1"/>
  <c r="F6" i="7" l="1"/>
  <c r="J34" i="10" l="1"/>
  <c r="J37" i="10" s="1"/>
  <c r="J21" i="10"/>
  <c r="J11" i="10"/>
  <c r="H11" i="10"/>
  <c r="I11" i="10" s="1"/>
  <c r="F11" i="10"/>
  <c r="J8" i="10"/>
  <c r="H8" i="10"/>
  <c r="I8" i="10" s="1"/>
  <c r="F8" i="10"/>
  <c r="F14" i="10" l="1"/>
  <c r="F22" i="10" s="1"/>
  <c r="H14" i="10"/>
  <c r="H22" i="10" s="1"/>
  <c r="H28" i="10" s="1"/>
  <c r="H29" i="10" s="1"/>
  <c r="J14" i="10"/>
  <c r="J22" i="10" l="1"/>
  <c r="J28" i="10" s="1"/>
  <c r="J29" i="10" s="1"/>
  <c r="F28" i="10"/>
  <c r="F29" i="10" s="1"/>
  <c r="G26" i="7"/>
  <c r="G25" i="7" s="1"/>
  <c r="H8" i="7" l="1"/>
  <c r="I27" i="7"/>
  <c r="I26" i="7" l="1"/>
  <c r="I25" i="7" l="1"/>
  <c r="I8" i="7" s="1"/>
  <c r="I7" i="7" l="1"/>
  <c r="I6" i="7" s="1"/>
  <c r="G7" i="7" l="1"/>
  <c r="G6" i="7" s="1"/>
  <c r="H6" i="7" s="1"/>
  <c r="H7" i="7" l="1"/>
</calcChain>
</file>

<file path=xl/sharedStrings.xml><?xml version="1.0" encoding="utf-8"?>
<sst xmlns="http://schemas.openxmlformats.org/spreadsheetml/2006/main" count="200" uniqueCount="94">
  <si>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</si>
  <si>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</si>
  <si>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</si>
  <si>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</si>
  <si>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</si>
  <si>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</si>
  <si>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</si>
  <si>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</si>
  <si>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</si>
  <si>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</si>
  <si>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</si>
  <si>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</si>
  <si>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</si>
  <si>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</si>
  <si>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</si>
  <si>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</si>
  <si>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</si>
  <si>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</si>
  <si>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</si>
  <si>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</si>
  <si>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</si>
  <si>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</si>
  <si>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</si>
  <si>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</si>
  <si>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</si>
  <si>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</si>
  <si>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</si>
  <si>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</si>
  <si>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</si>
  <si>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</si>
  <si>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</si>
  <si>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</si>
  <si>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</si>
  <si>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</si>
  <si>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</si>
  <si>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</si>
  <si>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</si>
  <si>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</si>
  <si>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</si>
  <si>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</si>
  <si>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</si>
  <si>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</si>
  <si>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</si>
  <si>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</si>
  <si>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</si>
  <si>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</si>
  <si>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</si>
  <si>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</si>
  <si>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</si>
  <si>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</si>
  <si>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</si>
  <si>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</si>
  <si>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</si>
  <si>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</si>
  <si>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</si>
  <si>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</si>
  <si>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</si>
  <si>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</si>
  <si>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</si>
  <si>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</si>
  <si>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</si>
  <si>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Promjena %</t>
  </si>
  <si>
    <t>Promjena</t>
  </si>
  <si>
    <t>Prihodi od imovine</t>
  </si>
  <si>
    <t>Prihodi od prodaje proizvoda i robe te pruženih usluga, prihodi od donacija te povrati po protestiranim jamstvima</t>
  </si>
  <si>
    <t>Financijski rashodi</t>
  </si>
  <si>
    <t>1. OPĆI PRIHODI I PRIMICI</t>
  </si>
  <si>
    <t>1.1. PRIHODI IZ PRORAČUNA</t>
  </si>
  <si>
    <t>2. VLASTITI PRIHODI</t>
  </si>
  <si>
    <t>2.2. VLASTITI PRIHODI PRORAČUNSKOG KORISNIKA</t>
  </si>
  <si>
    <t>9. PRENESENI VIŠAK/MANJAK</t>
  </si>
  <si>
    <t>9.3. VLASTITI PRIHODI PK VIŠAK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</si>
  <si>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</si>
  <si>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</si>
  <si>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</si>
  <si>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</si>
  <si>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</si>
  <si>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Prihodi iz proračuna</t>
  </si>
  <si>
    <t>Izvor financiranja 2.2.</t>
  </si>
  <si>
    <t>Vlastiti prihodi proračunskog korisnika</t>
  </si>
  <si>
    <t>Vlastiti prihodi P.K. - VIŠAK</t>
  </si>
  <si>
    <t>Izvor financiranja 9.3.</t>
  </si>
  <si>
    <t>Ravnateljica</t>
  </si>
  <si>
    <t>Tihana Harmund, dipl. oec.</t>
  </si>
  <si>
    <t>Izvršenje 2024.</t>
  </si>
  <si>
    <t>Plan 2025.</t>
  </si>
  <si>
    <t>Novi plan 2025.</t>
  </si>
  <si>
    <t>3. VLASTITI PRIHODI</t>
  </si>
  <si>
    <t>3.C. VLASTITI PRIHODI PRORAČUNSKOG KORISNIKA</t>
  </si>
  <si>
    <t>Izvor financiranja 3.C.</t>
  </si>
  <si>
    <t>KLASA: 400-02/24-01/01</t>
  </si>
  <si>
    <t xml:space="preserve">II. IZMJENE I DOPUNE FINANCIJSKOG PLANA RAZVOJNE AGENCIJE VTA ZA 2025. GODINU
</t>
  </si>
  <si>
    <t>Virovitica, 16. prosinca 2025.</t>
  </si>
  <si>
    <t>URBROJ: 2189-85-25-6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</si>
</sst>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4" fontId="23" fillId="2" borderId="4" xfId="0" applyNumberFormat="1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23" fillId="2" borderId="4" xfId="0" applyNumberFormat="1" applyFont="1" applyFill="1" applyBorder="1" applyAlignment="1">
      <alignment horizontal="right"/>
    </xf>
    <xf numFmtId="164" fontId="21" fillId="0" borderId="4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zoomScale="80" zoomScaleNormal="80" workbookViewId="0">
      <selection activeCell="G35" sqref="G35"/>
    </sheetView>
  </sheetViews>
  <sheetFormatPr defaultRowHeight="15" x14ac:dyDescent="0.25"/>
  <cols>
    <col min="5" max="8" width="25.28515625" customWidth="1"/>
    <col min="9" max="9" width="25.28515625" style="58" customWidth="1"/>
    <col min="10" max="10" width="25.28515625" style="78" customWidth="1"/>
    <col min="12" max="12" width="9.140625" style="58"/>
  </cols>
  <sheetData>
    <row r="1" spans="1:10" ht="42" customHeight="1" x14ac:dyDescent="0.25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9"/>
      <c r="J2" s="70"/>
    </row>
    <row r="3" spans="1:10" ht="15.75" x14ac:dyDescent="0.25">
      <c r="A3" s="117" t="s">
        <v>19</v>
      </c>
      <c r="B3" s="117"/>
      <c r="C3" s="117"/>
      <c r="D3" s="117"/>
      <c r="E3" s="117"/>
      <c r="F3" s="117"/>
      <c r="G3" s="117"/>
      <c r="H3" s="117"/>
      <c r="I3" s="117"/>
      <c r="J3" s="13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9"/>
      <c r="J4" s="71"/>
    </row>
    <row r="5" spans="1:10" ht="15.75" x14ac:dyDescent="0.25">
      <c r="A5" s="117" t="s">
        <v>25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60"/>
      <c r="J6" s="72" t="s">
        <v>30</v>
      </c>
    </row>
    <row r="7" spans="1:10" x14ac:dyDescent="0.25">
      <c r="A7" s="27"/>
      <c r="B7" s="28"/>
      <c r="C7" s="28"/>
      <c r="D7" s="29"/>
      <c r="E7" s="30"/>
      <c r="F7" s="3" t="s">
        <v>84</v>
      </c>
      <c r="G7" s="3" t="s">
        <v>85</v>
      </c>
      <c r="H7" s="3" t="s">
        <v>62</v>
      </c>
      <c r="I7" s="61" t="s">
        <v>61</v>
      </c>
      <c r="J7" s="73" t="s">
        <v>86</v>
      </c>
    </row>
    <row r="8" spans="1:10" x14ac:dyDescent="0.25">
      <c r="A8" s="122" t="s">
        <v>0</v>
      </c>
      <c r="B8" s="116"/>
      <c r="C8" s="116"/>
      <c r="D8" s="116"/>
      <c r="E8" s="131"/>
      <c r="F8" s="54">
        <f>F9+F10</f>
        <v>678525.68</v>
      </c>
      <c r="G8" s="54">
        <f t="shared" ref="G8" si="0">G9+G10</f>
        <v>757670</v>
      </c>
      <c r="H8" s="54">
        <f t="shared" ref="H8:J8" si="1">H9+H10</f>
        <v>26941</v>
      </c>
      <c r="I8" s="62">
        <f>H8/G8</f>
        <v>3.5557696622540158E-2</v>
      </c>
      <c r="J8" s="54">
        <f t="shared" si="1"/>
        <v>784611</v>
      </c>
    </row>
    <row r="9" spans="1:10" x14ac:dyDescent="0.25">
      <c r="A9" s="132" t="s">
        <v>31</v>
      </c>
      <c r="B9" s="133"/>
      <c r="C9" s="133"/>
      <c r="D9" s="133"/>
      <c r="E9" s="129"/>
      <c r="F9" s="53">
        <v>678525.68</v>
      </c>
      <c r="G9" s="53">
        <v>757670</v>
      </c>
      <c r="H9" s="53">
        <v>26941</v>
      </c>
      <c r="I9" s="63">
        <f t="shared" ref="I9:I14" si="2">H9/G9</f>
        <v>3.5557696622540158E-2</v>
      </c>
      <c r="J9" s="53">
        <f>G9+H9</f>
        <v>784611</v>
      </c>
    </row>
    <row r="10" spans="1:10" x14ac:dyDescent="0.25">
      <c r="A10" s="128" t="s">
        <v>32</v>
      </c>
      <c r="B10" s="129"/>
      <c r="C10" s="129"/>
      <c r="D10" s="129"/>
      <c r="E10" s="129"/>
      <c r="F10" s="53">
        <v>0</v>
      </c>
      <c r="G10" s="53">
        <v>0</v>
      </c>
      <c r="H10" s="53">
        <v>0</v>
      </c>
      <c r="I10" s="63">
        <v>0</v>
      </c>
      <c r="J10" s="53">
        <f>G10+H10</f>
        <v>0</v>
      </c>
    </row>
    <row r="11" spans="1:10" x14ac:dyDescent="0.25">
      <c r="A11" s="31" t="s">
        <v>1</v>
      </c>
      <c r="B11" s="40"/>
      <c r="C11" s="40"/>
      <c r="D11" s="40"/>
      <c r="E11" s="40"/>
      <c r="F11" s="54">
        <f>F12+F13</f>
        <v>677257.05</v>
      </c>
      <c r="G11" s="54">
        <f t="shared" ref="G11" si="3">G12+G13</f>
        <v>758940</v>
      </c>
      <c r="H11" s="54">
        <f t="shared" ref="H11:J11" si="4">H12+H13</f>
        <v>26940</v>
      </c>
      <c r="I11" s="62">
        <f t="shared" si="2"/>
        <v>3.5496877223495926E-2</v>
      </c>
      <c r="J11" s="54">
        <f t="shared" si="4"/>
        <v>785880</v>
      </c>
    </row>
    <row r="12" spans="1:10" x14ac:dyDescent="0.25">
      <c r="A12" s="134" t="s">
        <v>33</v>
      </c>
      <c r="B12" s="133"/>
      <c r="C12" s="133"/>
      <c r="D12" s="133"/>
      <c r="E12" s="133"/>
      <c r="F12" s="53">
        <v>672642.51</v>
      </c>
      <c r="G12" s="53">
        <v>749370</v>
      </c>
      <c r="H12" s="53">
        <v>23641</v>
      </c>
      <c r="I12" s="63">
        <f t="shared" si="2"/>
        <v>3.1547833513484662E-2</v>
      </c>
      <c r="J12" s="53">
        <f>G12+H12</f>
        <v>773011</v>
      </c>
    </row>
    <row r="13" spans="1:10" x14ac:dyDescent="0.25">
      <c r="A13" s="128" t="s">
        <v>34</v>
      </c>
      <c r="B13" s="129"/>
      <c r="C13" s="129"/>
      <c r="D13" s="129"/>
      <c r="E13" s="129"/>
      <c r="F13" s="53">
        <v>4614.54</v>
      </c>
      <c r="G13" s="53">
        <v>9570</v>
      </c>
      <c r="H13" s="53">
        <v>3299</v>
      </c>
      <c r="I13" s="63">
        <f t="shared" si="2"/>
        <v>0.34472309299895509</v>
      </c>
      <c r="J13" s="53">
        <f>G13+H13</f>
        <v>12869</v>
      </c>
    </row>
    <row r="14" spans="1:10" x14ac:dyDescent="0.25">
      <c r="A14" s="115" t="s">
        <v>53</v>
      </c>
      <c r="B14" s="116"/>
      <c r="C14" s="116"/>
      <c r="D14" s="116"/>
      <c r="E14" s="116"/>
      <c r="F14" s="54">
        <f>F8-F11</f>
        <v>1268.6300000000047</v>
      </c>
      <c r="G14" s="54">
        <f t="shared" ref="G14" si="5">G8-G11</f>
        <v>-1270</v>
      </c>
      <c r="H14" s="54">
        <f t="shared" ref="H14:J14" si="6">H8-H11</f>
        <v>1</v>
      </c>
      <c r="I14" s="62">
        <f t="shared" si="2"/>
        <v>-7.874015748031496E-4</v>
      </c>
      <c r="J14" s="54">
        <f t="shared" si="6"/>
        <v>-1269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64"/>
      <c r="J15" s="74"/>
    </row>
    <row r="16" spans="1:10" ht="15.75" x14ac:dyDescent="0.25">
      <c r="A16" s="117" t="s">
        <v>26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64"/>
      <c r="J17" s="74"/>
    </row>
    <row r="18" spans="1:10" x14ac:dyDescent="0.25">
      <c r="A18" s="27"/>
      <c r="B18" s="28"/>
      <c r="C18" s="28"/>
      <c r="D18" s="29"/>
      <c r="E18" s="30"/>
      <c r="F18" s="3" t="s">
        <v>84</v>
      </c>
      <c r="G18" s="3" t="s">
        <v>85</v>
      </c>
      <c r="H18" s="3" t="s">
        <v>62</v>
      </c>
      <c r="I18" s="61" t="s">
        <v>61</v>
      </c>
      <c r="J18" s="73" t="s">
        <v>86</v>
      </c>
    </row>
    <row r="19" spans="1:10" x14ac:dyDescent="0.25">
      <c r="A19" s="128" t="s">
        <v>35</v>
      </c>
      <c r="B19" s="129"/>
      <c r="C19" s="129"/>
      <c r="D19" s="129"/>
      <c r="E19" s="129"/>
      <c r="F19" s="53">
        <v>0</v>
      </c>
      <c r="G19" s="53">
        <v>0</v>
      </c>
      <c r="H19" s="53">
        <v>0</v>
      </c>
      <c r="I19" s="63">
        <v>0</v>
      </c>
      <c r="J19" s="53">
        <v>0</v>
      </c>
    </row>
    <row r="20" spans="1:10" x14ac:dyDescent="0.25">
      <c r="A20" s="128" t="s">
        <v>36</v>
      </c>
      <c r="B20" s="129"/>
      <c r="C20" s="129"/>
      <c r="D20" s="129"/>
      <c r="E20" s="129"/>
      <c r="F20" s="53">
        <v>0</v>
      </c>
      <c r="G20" s="53">
        <v>0</v>
      </c>
      <c r="H20" s="53">
        <v>0</v>
      </c>
      <c r="I20" s="63">
        <v>0</v>
      </c>
      <c r="J20" s="53">
        <v>0</v>
      </c>
    </row>
    <row r="21" spans="1:10" x14ac:dyDescent="0.25">
      <c r="A21" s="115" t="s">
        <v>2</v>
      </c>
      <c r="B21" s="116"/>
      <c r="C21" s="116"/>
      <c r="D21" s="116"/>
      <c r="E21" s="116"/>
      <c r="F21" s="54">
        <f>F19-F20</f>
        <v>0</v>
      </c>
      <c r="G21" s="54">
        <f t="shared" ref="G21:H21" si="7">G19-G20</f>
        <v>0</v>
      </c>
      <c r="H21" s="54">
        <f t="shared" si="7"/>
        <v>0</v>
      </c>
      <c r="I21" s="62">
        <v>0</v>
      </c>
      <c r="J21" s="54">
        <f t="shared" ref="J21" si="8">J19-J20</f>
        <v>0</v>
      </c>
    </row>
    <row r="22" spans="1:10" x14ac:dyDescent="0.25">
      <c r="A22" s="115" t="s">
        <v>54</v>
      </c>
      <c r="B22" s="116"/>
      <c r="C22" s="116"/>
      <c r="D22" s="116"/>
      <c r="E22" s="116"/>
      <c r="F22" s="54">
        <f>F14+F21</f>
        <v>1268.6300000000047</v>
      </c>
      <c r="G22" s="54">
        <f t="shared" ref="G22" si="9">G14+G21</f>
        <v>-1270</v>
      </c>
      <c r="H22" s="54">
        <f t="shared" ref="H22:J22" si="10">H14+H21</f>
        <v>1</v>
      </c>
      <c r="I22" s="62">
        <f>H22/G22</f>
        <v>-7.874015748031496E-4</v>
      </c>
      <c r="J22" s="54">
        <f t="shared" si="10"/>
        <v>-1269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64"/>
      <c r="J23" s="74"/>
    </row>
    <row r="24" spans="1:10" ht="15.75" x14ac:dyDescent="0.25">
      <c r="A24" s="117" t="s">
        <v>55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65"/>
      <c r="J25" s="75"/>
    </row>
    <row r="26" spans="1:10" x14ac:dyDescent="0.25">
      <c r="A26" s="27"/>
      <c r="B26" s="28"/>
      <c r="C26" s="28"/>
      <c r="D26" s="29"/>
      <c r="E26" s="30"/>
      <c r="F26" s="3" t="s">
        <v>84</v>
      </c>
      <c r="G26" s="3" t="s">
        <v>85</v>
      </c>
      <c r="H26" s="3" t="s">
        <v>62</v>
      </c>
      <c r="I26" s="61" t="s">
        <v>61</v>
      </c>
      <c r="J26" s="73" t="s">
        <v>86</v>
      </c>
    </row>
    <row r="27" spans="1:10" ht="15" customHeight="1" x14ac:dyDescent="0.25">
      <c r="A27" s="119" t="s">
        <v>56</v>
      </c>
      <c r="B27" s="120"/>
      <c r="C27" s="120"/>
      <c r="D27" s="120"/>
      <c r="E27" s="121"/>
      <c r="F27" s="55">
        <v>0</v>
      </c>
      <c r="G27" s="101">
        <v>1270</v>
      </c>
      <c r="H27" s="55">
        <v>-1</v>
      </c>
      <c r="I27" s="66">
        <f>H27/G27</f>
        <v>-7.874015748031496E-4</v>
      </c>
      <c r="J27" s="101">
        <v>1269</v>
      </c>
    </row>
    <row r="28" spans="1:10" ht="15" customHeight="1" x14ac:dyDescent="0.25">
      <c r="A28" s="115" t="s">
        <v>57</v>
      </c>
      <c r="B28" s="116"/>
      <c r="C28" s="116"/>
      <c r="D28" s="116"/>
      <c r="E28" s="116"/>
      <c r="F28" s="54">
        <f>F22+F27</f>
        <v>1268.6300000000047</v>
      </c>
      <c r="G28" s="57">
        <v>0</v>
      </c>
      <c r="H28" s="57">
        <f t="shared" ref="H28" si="11">H22+H27</f>
        <v>0</v>
      </c>
      <c r="I28" s="67">
        <v>0</v>
      </c>
      <c r="J28" s="102">
        <f>J22+J27</f>
        <v>0</v>
      </c>
    </row>
    <row r="29" spans="1:10" ht="45" customHeight="1" x14ac:dyDescent="0.25">
      <c r="A29" s="122" t="s">
        <v>58</v>
      </c>
      <c r="B29" s="123"/>
      <c r="C29" s="123"/>
      <c r="D29" s="123"/>
      <c r="E29" s="124"/>
      <c r="F29" s="54">
        <f>F14+F21+F27-F28</f>
        <v>0</v>
      </c>
      <c r="G29" s="57">
        <f>G14+G21+G27-G28</f>
        <v>0</v>
      </c>
      <c r="H29" s="57">
        <f t="shared" ref="H29" si="12">H14+H21+H27-H28</f>
        <v>0</v>
      </c>
      <c r="I29" s="67">
        <v>0</v>
      </c>
      <c r="J29" s="102">
        <f>J14+J21+J27-J28</f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68"/>
      <c r="J30" s="76"/>
    </row>
    <row r="31" spans="1:10" ht="15.75" x14ac:dyDescent="0.25">
      <c r="A31" s="125" t="s">
        <v>52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69"/>
      <c r="J32" s="77"/>
    </row>
    <row r="33" spans="1:10" x14ac:dyDescent="0.25">
      <c r="A33" s="46"/>
      <c r="B33" s="47"/>
      <c r="C33" s="47"/>
      <c r="D33" s="48"/>
      <c r="E33" s="49"/>
      <c r="F33" s="3" t="s">
        <v>84</v>
      </c>
      <c r="G33" s="3" t="s">
        <v>85</v>
      </c>
      <c r="H33" s="3" t="s">
        <v>62</v>
      </c>
      <c r="I33" s="61" t="s">
        <v>61</v>
      </c>
      <c r="J33" s="73" t="s">
        <v>86</v>
      </c>
    </row>
    <row r="34" spans="1:10" x14ac:dyDescent="0.25">
      <c r="A34" s="119" t="s">
        <v>56</v>
      </c>
      <c r="B34" s="120"/>
      <c r="C34" s="120"/>
      <c r="D34" s="120"/>
      <c r="E34" s="121"/>
      <c r="F34" s="55">
        <v>0</v>
      </c>
      <c r="G34" s="55">
        <f>F37</f>
        <v>0</v>
      </c>
      <c r="H34" s="55">
        <f>G37</f>
        <v>0</v>
      </c>
      <c r="I34" s="66">
        <v>0</v>
      </c>
      <c r="J34" s="101">
        <f>H37</f>
        <v>0</v>
      </c>
    </row>
    <row r="35" spans="1:10" ht="28.5" customHeight="1" x14ac:dyDescent="0.25">
      <c r="A35" s="119" t="s">
        <v>59</v>
      </c>
      <c r="B35" s="120"/>
      <c r="C35" s="120"/>
      <c r="D35" s="120"/>
      <c r="E35" s="121"/>
      <c r="F35" s="55">
        <v>0</v>
      </c>
      <c r="G35" s="55">
        <v>0</v>
      </c>
      <c r="H35" s="55">
        <v>0</v>
      </c>
      <c r="I35" s="66">
        <v>0</v>
      </c>
      <c r="J35" s="101">
        <v>0</v>
      </c>
    </row>
    <row r="36" spans="1:10" x14ac:dyDescent="0.25">
      <c r="A36" s="119" t="s">
        <v>60</v>
      </c>
      <c r="B36" s="126"/>
      <c r="C36" s="126"/>
      <c r="D36" s="126"/>
      <c r="E36" s="127"/>
      <c r="F36" s="55">
        <v>0</v>
      </c>
      <c r="G36" s="55">
        <v>0</v>
      </c>
      <c r="H36" s="55">
        <v>0</v>
      </c>
      <c r="I36" s="66">
        <v>0</v>
      </c>
      <c r="J36" s="101">
        <v>0</v>
      </c>
    </row>
    <row r="37" spans="1:10" ht="15" customHeight="1" x14ac:dyDescent="0.25">
      <c r="A37" s="115" t="s">
        <v>57</v>
      </c>
      <c r="B37" s="116"/>
      <c r="C37" s="116"/>
      <c r="D37" s="116"/>
      <c r="E37" s="116"/>
      <c r="F37" s="56">
        <f>F34-F35+F36</f>
        <v>0</v>
      </c>
      <c r="G37" s="56">
        <f t="shared" ref="G37:H37" si="13">G34-G35+G36</f>
        <v>0</v>
      </c>
      <c r="H37" s="56">
        <f t="shared" si="13"/>
        <v>0</v>
      </c>
      <c r="I37" s="67">
        <v>0</v>
      </c>
      <c r="J37" s="103">
        <f t="shared" ref="J37" si="14">J34-J35+J36</f>
        <v>0</v>
      </c>
    </row>
    <row r="38" spans="1:10" ht="17.25" customHeight="1" x14ac:dyDescent="0.25"/>
    <row r="39" spans="1:10" x14ac:dyDescent="0.25">
      <c r="A39" s="113"/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zoomScale="80" zoomScaleNormal="80" workbookViewId="0">
      <selection activeCell="E14" sqref="E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25.28515625" style="58" customWidth="1"/>
    <col min="8" max="8" width="25.28515625" customWidth="1"/>
  </cols>
  <sheetData>
    <row r="1" spans="1:10" ht="42" customHeight="1" x14ac:dyDescent="0.25">
      <c r="A1" s="117" t="s">
        <v>91</v>
      </c>
      <c r="B1" s="117"/>
      <c r="C1" s="117"/>
      <c r="D1" s="117"/>
      <c r="E1" s="117"/>
      <c r="F1" s="117"/>
      <c r="G1" s="117"/>
      <c r="H1" s="117"/>
    </row>
    <row r="2" spans="1:10" ht="18" customHeight="1" x14ac:dyDescent="0.25">
      <c r="A2" s="4"/>
      <c r="B2" s="4"/>
      <c r="C2" s="4"/>
      <c r="D2" s="4"/>
      <c r="E2" s="4"/>
      <c r="F2" s="4"/>
      <c r="G2" s="59"/>
      <c r="H2" s="4"/>
    </row>
    <row r="3" spans="1:10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10" ht="18" x14ac:dyDescent="0.25">
      <c r="A4" s="4"/>
      <c r="B4" s="4"/>
      <c r="C4" s="4"/>
      <c r="D4" s="4"/>
      <c r="E4" s="4"/>
      <c r="F4" s="4"/>
      <c r="G4" s="84"/>
      <c r="H4" s="5"/>
    </row>
    <row r="5" spans="1:10" ht="18" customHeight="1" x14ac:dyDescent="0.25">
      <c r="A5" s="117" t="s">
        <v>4</v>
      </c>
      <c r="B5" s="117"/>
      <c r="C5" s="117"/>
      <c r="D5" s="117"/>
      <c r="E5" s="117"/>
      <c r="F5" s="117"/>
      <c r="G5" s="117"/>
      <c r="H5" s="117"/>
    </row>
    <row r="6" spans="1:10" ht="18" x14ac:dyDescent="0.25">
      <c r="A6" s="4"/>
      <c r="B6" s="4"/>
      <c r="C6" s="4"/>
      <c r="D6" s="4"/>
      <c r="E6" s="4"/>
      <c r="F6" s="4"/>
      <c r="G6" s="84"/>
      <c r="H6" s="5"/>
    </row>
    <row r="7" spans="1:10" ht="15.75" customHeight="1" x14ac:dyDescent="0.25">
      <c r="A7" s="117" t="s">
        <v>37</v>
      </c>
      <c r="B7" s="117"/>
      <c r="C7" s="117"/>
      <c r="D7" s="117"/>
      <c r="E7" s="117"/>
      <c r="F7" s="117"/>
      <c r="G7" s="117"/>
      <c r="H7" s="117"/>
    </row>
    <row r="8" spans="1:10" ht="18" x14ac:dyDescent="0.25">
      <c r="A8" s="4"/>
      <c r="B8" s="4"/>
      <c r="C8" s="4"/>
      <c r="D8" s="4"/>
      <c r="E8" s="4"/>
      <c r="F8" s="4"/>
      <c r="G8" s="84"/>
      <c r="H8" s="5"/>
    </row>
    <row r="9" spans="1:10" x14ac:dyDescent="0.25">
      <c r="A9" s="18" t="s">
        <v>5</v>
      </c>
      <c r="B9" s="17" t="s">
        <v>6</v>
      </c>
      <c r="C9" s="17" t="s">
        <v>3</v>
      </c>
      <c r="D9" s="17" t="s">
        <v>84</v>
      </c>
      <c r="E9" s="18" t="s">
        <v>85</v>
      </c>
      <c r="F9" s="18" t="s">
        <v>62</v>
      </c>
      <c r="G9" s="85" t="s">
        <v>61</v>
      </c>
      <c r="H9" s="18" t="s">
        <v>86</v>
      </c>
    </row>
    <row r="10" spans="1:10" x14ac:dyDescent="0.25">
      <c r="A10" s="34"/>
      <c r="B10" s="35"/>
      <c r="C10" s="33" t="s">
        <v>0</v>
      </c>
      <c r="D10" s="79">
        <f>D11</f>
        <v>678525.68</v>
      </c>
      <c r="E10" s="79">
        <f t="shared" ref="E10:H10" si="0">E11</f>
        <v>757670</v>
      </c>
      <c r="F10" s="79">
        <f t="shared" si="0"/>
        <v>26941</v>
      </c>
      <c r="G10" s="90">
        <f>F10/E10</f>
        <v>3.5557696622540158E-2</v>
      </c>
      <c r="H10" s="79">
        <f t="shared" si="0"/>
        <v>784611</v>
      </c>
      <c r="J10" s="91"/>
    </row>
    <row r="11" spans="1:10" ht="15.75" customHeight="1" x14ac:dyDescent="0.25">
      <c r="A11" s="11">
        <v>6</v>
      </c>
      <c r="B11" s="11"/>
      <c r="C11" s="11" t="s">
        <v>7</v>
      </c>
      <c r="D11" s="80">
        <f>SUM(D12:D14)</f>
        <v>678525.68</v>
      </c>
      <c r="E11" s="80">
        <f>SUM(E12:E14)</f>
        <v>757670</v>
      </c>
      <c r="F11" s="80">
        <f>SUM(F12:F14)</f>
        <v>26941</v>
      </c>
      <c r="G11" s="89">
        <f t="shared" ref="G11:G14" si="1">F11/E11</f>
        <v>3.5557696622540158E-2</v>
      </c>
      <c r="H11" s="80">
        <f>SUM(H12:H14)</f>
        <v>784611</v>
      </c>
      <c r="J11" s="91"/>
    </row>
    <row r="12" spans="1:10" x14ac:dyDescent="0.25">
      <c r="A12" s="12"/>
      <c r="B12" s="12">
        <v>64</v>
      </c>
      <c r="C12" s="12" t="s">
        <v>63</v>
      </c>
      <c r="D12" s="81">
        <v>0.22</v>
      </c>
      <c r="E12" s="82">
        <v>0</v>
      </c>
      <c r="F12" s="82">
        <v>0</v>
      </c>
      <c r="G12" s="104">
        <v>0</v>
      </c>
      <c r="H12" s="82">
        <f t="shared" ref="H12:H14" si="2">E12+F12</f>
        <v>0</v>
      </c>
      <c r="J12" s="91"/>
    </row>
    <row r="13" spans="1:10" ht="51" x14ac:dyDescent="0.25">
      <c r="A13" s="12"/>
      <c r="B13" s="12">
        <v>66</v>
      </c>
      <c r="C13" s="83" t="s">
        <v>64</v>
      </c>
      <c r="D13" s="81">
        <v>5882.95</v>
      </c>
      <c r="E13" s="82">
        <v>6000</v>
      </c>
      <c r="F13" s="82">
        <v>2600</v>
      </c>
      <c r="G13" s="104">
        <f t="shared" si="1"/>
        <v>0.43333333333333335</v>
      </c>
      <c r="H13" s="82">
        <f t="shared" si="2"/>
        <v>8600</v>
      </c>
      <c r="J13" s="91"/>
    </row>
    <row r="14" spans="1:10" ht="38.25" x14ac:dyDescent="0.25">
      <c r="A14" s="12"/>
      <c r="B14" s="12">
        <v>67</v>
      </c>
      <c r="C14" s="15" t="s">
        <v>27</v>
      </c>
      <c r="D14" s="81">
        <v>672642.51</v>
      </c>
      <c r="E14" s="82">
        <v>751670</v>
      </c>
      <c r="F14" s="82">
        <v>24341</v>
      </c>
      <c r="G14" s="104">
        <f t="shared" si="1"/>
        <v>3.2382561496401348E-2</v>
      </c>
      <c r="H14" s="82">
        <f t="shared" si="2"/>
        <v>776011</v>
      </c>
      <c r="J14" s="91"/>
    </row>
    <row r="17" spans="1:8" ht="15.75" x14ac:dyDescent="0.25">
      <c r="A17" s="117" t="s">
        <v>38</v>
      </c>
      <c r="B17" s="135"/>
      <c r="C17" s="135"/>
      <c r="D17" s="135"/>
      <c r="E17" s="135"/>
      <c r="F17" s="135"/>
      <c r="G17" s="135"/>
      <c r="H17" s="135"/>
    </row>
    <row r="18" spans="1:8" ht="18" x14ac:dyDescent="0.25">
      <c r="A18" s="4"/>
      <c r="B18" s="4"/>
      <c r="C18" s="4"/>
      <c r="D18" s="4"/>
      <c r="E18" s="4"/>
      <c r="F18" s="4"/>
      <c r="G18" s="84"/>
      <c r="H18" s="5"/>
    </row>
    <row r="19" spans="1:8" x14ac:dyDescent="0.25">
      <c r="A19" s="18" t="s">
        <v>5</v>
      </c>
      <c r="B19" s="17" t="s">
        <v>6</v>
      </c>
      <c r="C19" s="17" t="s">
        <v>8</v>
      </c>
      <c r="D19" s="17" t="s">
        <v>84</v>
      </c>
      <c r="E19" s="18" t="s">
        <v>85</v>
      </c>
      <c r="F19" s="18" t="s">
        <v>62</v>
      </c>
      <c r="G19" s="85" t="s">
        <v>61</v>
      </c>
      <c r="H19" s="18" t="s">
        <v>86</v>
      </c>
    </row>
    <row r="20" spans="1:8" x14ac:dyDescent="0.25">
      <c r="A20" s="34"/>
      <c r="B20" s="35"/>
      <c r="C20" s="33" t="s">
        <v>1</v>
      </c>
      <c r="D20" s="79">
        <f>D21+D25</f>
        <v>677257.04999999993</v>
      </c>
      <c r="E20" s="79">
        <f t="shared" ref="E20:F20" si="3">E21+E25</f>
        <v>758940</v>
      </c>
      <c r="F20" s="79">
        <f t="shared" si="3"/>
        <v>26940</v>
      </c>
      <c r="G20" s="90">
        <f>F20/E20</f>
        <v>3.5496877223495926E-2</v>
      </c>
      <c r="H20" s="79">
        <f>H21+H25</f>
        <v>785880</v>
      </c>
    </row>
    <row r="21" spans="1:8" ht="15.75" customHeight="1" x14ac:dyDescent="0.25">
      <c r="A21" s="11">
        <v>3</v>
      </c>
      <c r="B21" s="11"/>
      <c r="C21" s="11" t="s">
        <v>9</v>
      </c>
      <c r="D21" s="80">
        <f>SUM(D22:D24)</f>
        <v>672642.50999999989</v>
      </c>
      <c r="E21" s="80">
        <f t="shared" ref="E21:H21" si="4">SUM(E22:E24)</f>
        <v>749370</v>
      </c>
      <c r="F21" s="80">
        <f t="shared" si="4"/>
        <v>23641</v>
      </c>
      <c r="G21" s="89">
        <f>F21/E21</f>
        <v>3.1547833513484662E-2</v>
      </c>
      <c r="H21" s="80">
        <f t="shared" si="4"/>
        <v>773011</v>
      </c>
    </row>
    <row r="22" spans="1:8" ht="15.75" customHeight="1" x14ac:dyDescent="0.25">
      <c r="A22" s="11"/>
      <c r="B22" s="15">
        <v>31</v>
      </c>
      <c r="C22" s="15" t="s">
        <v>10</v>
      </c>
      <c r="D22" s="81">
        <v>597546.68999999994</v>
      </c>
      <c r="E22" s="82">
        <v>663900</v>
      </c>
      <c r="F22" s="82">
        <v>27096</v>
      </c>
      <c r="G22" s="88">
        <f>F22/E22</f>
        <v>4.0813375508359694E-2</v>
      </c>
      <c r="H22" s="82">
        <f>E22+F22</f>
        <v>690996</v>
      </c>
    </row>
    <row r="23" spans="1:8" x14ac:dyDescent="0.25">
      <c r="A23" s="12"/>
      <c r="B23" s="12">
        <v>32</v>
      </c>
      <c r="C23" s="12" t="s">
        <v>22</v>
      </c>
      <c r="D23" s="81">
        <v>74234.679999999993</v>
      </c>
      <c r="E23" s="82">
        <v>84370</v>
      </c>
      <c r="F23" s="82">
        <v>-3190</v>
      </c>
      <c r="G23" s="88">
        <f t="shared" ref="G23:G24" si="5">F23/E23</f>
        <v>-3.7809647979139507E-2</v>
      </c>
      <c r="H23" s="82">
        <f t="shared" ref="H23:H24" si="6">E23+F23</f>
        <v>81180</v>
      </c>
    </row>
    <row r="24" spans="1:8" x14ac:dyDescent="0.25">
      <c r="A24" s="12"/>
      <c r="B24" s="12">
        <v>34</v>
      </c>
      <c r="C24" s="12" t="s">
        <v>65</v>
      </c>
      <c r="D24" s="81">
        <v>861.14</v>
      </c>
      <c r="E24" s="82">
        <v>1100</v>
      </c>
      <c r="F24" s="82">
        <v>-265</v>
      </c>
      <c r="G24" s="88">
        <f t="shared" si="5"/>
        <v>-0.24090909090909091</v>
      </c>
      <c r="H24" s="82">
        <f t="shared" si="6"/>
        <v>835</v>
      </c>
    </row>
    <row r="25" spans="1:8" ht="25.5" x14ac:dyDescent="0.25">
      <c r="A25" s="14">
        <v>4</v>
      </c>
      <c r="B25" s="14"/>
      <c r="C25" s="22" t="s">
        <v>11</v>
      </c>
      <c r="D25" s="80">
        <f>D26</f>
        <v>4614.54</v>
      </c>
      <c r="E25" s="80">
        <f t="shared" ref="E25:G25" si="7">E26</f>
        <v>9570</v>
      </c>
      <c r="F25" s="80">
        <f t="shared" si="7"/>
        <v>3299</v>
      </c>
      <c r="G25" s="89">
        <f t="shared" si="7"/>
        <v>0.34472309299895509</v>
      </c>
      <c r="H25" s="92">
        <f>H26</f>
        <v>12869</v>
      </c>
    </row>
    <row r="26" spans="1:8" ht="38.25" x14ac:dyDescent="0.25">
      <c r="A26" s="15"/>
      <c r="B26" s="12">
        <v>42</v>
      </c>
      <c r="C26" s="15" t="s">
        <v>28</v>
      </c>
      <c r="D26" s="81">
        <v>4614.54</v>
      </c>
      <c r="E26" s="82">
        <v>9570</v>
      </c>
      <c r="F26" s="82">
        <v>3299</v>
      </c>
      <c r="G26" s="88">
        <f>F26/E26</f>
        <v>0.34472309299895509</v>
      </c>
      <c r="H26" s="82">
        <f>E26+F26</f>
        <v>12869</v>
      </c>
    </row>
  </sheetData>
  <mergeCells count="5">
    <mergeCell ref="A17:H17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zoomScale="80" zoomScaleNormal="80" workbookViewId="0">
      <selection activeCell="E29" sqref="E29"/>
    </sheetView>
  </sheetViews>
  <sheetFormatPr defaultRowHeight="15" x14ac:dyDescent="0.25"/>
  <cols>
    <col min="1" max="1" width="51.140625" customWidth="1"/>
    <col min="2" max="4" width="25.28515625" customWidth="1"/>
    <col min="5" max="5" width="25.28515625" style="58" customWidth="1"/>
    <col min="6" max="6" width="25.28515625" customWidth="1"/>
  </cols>
  <sheetData>
    <row r="1" spans="1:8" ht="42" customHeight="1" x14ac:dyDescent="0.25">
      <c r="A1" s="117" t="s">
        <v>91</v>
      </c>
      <c r="B1" s="117"/>
      <c r="C1" s="117"/>
      <c r="D1" s="117"/>
      <c r="E1" s="117"/>
      <c r="F1" s="117"/>
    </row>
    <row r="2" spans="1:8" ht="18" customHeight="1" x14ac:dyDescent="0.25">
      <c r="A2" s="4"/>
      <c r="B2" s="4"/>
      <c r="C2" s="4"/>
      <c r="D2" s="4"/>
      <c r="E2" s="59"/>
      <c r="F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</row>
    <row r="4" spans="1:8" ht="18" x14ac:dyDescent="0.25">
      <c r="B4" s="4"/>
      <c r="C4" s="4"/>
      <c r="D4" s="4"/>
      <c r="E4" s="84"/>
      <c r="F4" s="5"/>
    </row>
    <row r="5" spans="1:8" ht="18" customHeight="1" x14ac:dyDescent="0.25">
      <c r="A5" s="117" t="s">
        <v>4</v>
      </c>
      <c r="B5" s="117"/>
      <c r="C5" s="117"/>
      <c r="D5" s="117"/>
      <c r="E5" s="117"/>
      <c r="F5" s="117"/>
    </row>
    <row r="6" spans="1:8" ht="18" x14ac:dyDescent="0.25">
      <c r="A6" s="4"/>
      <c r="B6" s="4"/>
      <c r="C6" s="4"/>
      <c r="D6" s="4"/>
      <c r="E6" s="84"/>
      <c r="F6" s="5"/>
    </row>
    <row r="7" spans="1:8" ht="15.75" customHeight="1" x14ac:dyDescent="0.25">
      <c r="A7" s="117" t="s">
        <v>39</v>
      </c>
      <c r="B7" s="117"/>
      <c r="C7" s="117"/>
      <c r="D7" s="117"/>
      <c r="E7" s="117"/>
      <c r="F7" s="117"/>
    </row>
    <row r="8" spans="1:8" ht="18" x14ac:dyDescent="0.25">
      <c r="A8" s="4"/>
      <c r="B8" s="4"/>
      <c r="C8" s="4"/>
      <c r="D8" s="4"/>
      <c r="E8" s="84"/>
      <c r="F8" s="5"/>
    </row>
    <row r="9" spans="1:8" x14ac:dyDescent="0.25">
      <c r="A9" s="18" t="s">
        <v>41</v>
      </c>
      <c r="B9" s="17" t="s">
        <v>84</v>
      </c>
      <c r="C9" s="18" t="s">
        <v>85</v>
      </c>
      <c r="D9" s="18" t="s">
        <v>62</v>
      </c>
      <c r="E9" s="85" t="s">
        <v>61</v>
      </c>
      <c r="F9" s="18" t="s">
        <v>86</v>
      </c>
    </row>
    <row r="10" spans="1:8" x14ac:dyDescent="0.25">
      <c r="A10" s="36" t="s">
        <v>0</v>
      </c>
      <c r="B10" s="79">
        <f>B11+B13</f>
        <v>678525.68</v>
      </c>
      <c r="C10" s="79">
        <f>C11+C15</f>
        <v>757670</v>
      </c>
      <c r="D10" s="79">
        <f>D11+D15</f>
        <v>26941</v>
      </c>
      <c r="E10" s="86">
        <f>D10/C10</f>
        <v>3.5557696622540158E-2</v>
      </c>
      <c r="F10" s="79">
        <f>F11+F15</f>
        <v>784611</v>
      </c>
      <c r="H10" s="91"/>
    </row>
    <row r="11" spans="1:8" x14ac:dyDescent="0.25">
      <c r="A11" s="22" t="s">
        <v>66</v>
      </c>
      <c r="B11" s="93">
        <f>B12</f>
        <v>672642.51</v>
      </c>
      <c r="C11" s="93">
        <f t="shared" ref="C11:F11" si="0">C12</f>
        <v>751670</v>
      </c>
      <c r="D11" s="93">
        <f t="shared" si="0"/>
        <v>24341</v>
      </c>
      <c r="E11" s="105">
        <f t="shared" ref="E11:E16" si="1">D11/C11</f>
        <v>3.2382561496401348E-2</v>
      </c>
      <c r="F11" s="93">
        <f t="shared" si="0"/>
        <v>776011</v>
      </c>
    </row>
    <row r="12" spans="1:8" x14ac:dyDescent="0.25">
      <c r="A12" s="13" t="s">
        <v>67</v>
      </c>
      <c r="B12" s="82">
        <v>672642.51</v>
      </c>
      <c r="C12" s="82">
        <v>751670</v>
      </c>
      <c r="D12" s="82">
        <v>24341</v>
      </c>
      <c r="E12" s="106">
        <f t="shared" si="1"/>
        <v>3.2382561496401348E-2</v>
      </c>
      <c r="F12" s="82">
        <f>C12+D12</f>
        <v>776011</v>
      </c>
    </row>
    <row r="13" spans="1:8" x14ac:dyDescent="0.25">
      <c r="A13" s="24" t="s">
        <v>68</v>
      </c>
      <c r="B13" s="94">
        <f>B14</f>
        <v>5883.17</v>
      </c>
      <c r="C13" s="94"/>
      <c r="D13" s="94"/>
      <c r="E13" s="105"/>
      <c r="F13" s="94"/>
    </row>
    <row r="14" spans="1:8" x14ac:dyDescent="0.25">
      <c r="A14" s="13" t="s">
        <v>69</v>
      </c>
      <c r="B14" s="82">
        <v>5883.17</v>
      </c>
      <c r="C14" s="82"/>
      <c r="D14" s="82"/>
      <c r="E14" s="106"/>
      <c r="F14" s="82"/>
    </row>
    <row r="15" spans="1:8" s="109" customFormat="1" x14ac:dyDescent="0.25">
      <c r="A15" s="24" t="s">
        <v>87</v>
      </c>
      <c r="B15" s="94"/>
      <c r="C15" s="94">
        <f>C16</f>
        <v>6000</v>
      </c>
      <c r="D15" s="94">
        <f>D16</f>
        <v>2600</v>
      </c>
      <c r="E15" s="105">
        <f t="shared" si="1"/>
        <v>0.43333333333333335</v>
      </c>
      <c r="F15" s="94">
        <f t="shared" ref="F15:F16" si="2">C15+D15</f>
        <v>8600</v>
      </c>
    </row>
    <row r="16" spans="1:8" x14ac:dyDescent="0.25">
      <c r="A16" s="13" t="s">
        <v>88</v>
      </c>
      <c r="B16" s="82"/>
      <c r="C16" s="82">
        <v>6000</v>
      </c>
      <c r="D16" s="82">
        <v>2600</v>
      </c>
      <c r="E16" s="106">
        <f t="shared" si="1"/>
        <v>0.43333333333333335</v>
      </c>
      <c r="F16" s="82">
        <f t="shared" si="2"/>
        <v>8600</v>
      </c>
    </row>
    <row r="19" spans="1:6" ht="15.75" customHeight="1" x14ac:dyDescent="0.25">
      <c r="A19" s="117" t="s">
        <v>40</v>
      </c>
      <c r="B19" s="117"/>
      <c r="C19" s="117"/>
      <c r="D19" s="117"/>
      <c r="E19" s="117"/>
      <c r="F19" s="117"/>
    </row>
    <row r="20" spans="1:6" ht="18" x14ac:dyDescent="0.25">
      <c r="A20" s="4"/>
      <c r="B20" s="4"/>
      <c r="C20" s="4"/>
      <c r="D20" s="4"/>
      <c r="E20" s="84"/>
      <c r="F20" s="5"/>
    </row>
    <row r="21" spans="1:6" x14ac:dyDescent="0.25">
      <c r="A21" s="18" t="s">
        <v>41</v>
      </c>
      <c r="B21" s="17" t="s">
        <v>84</v>
      </c>
      <c r="C21" s="18" t="s">
        <v>85</v>
      </c>
      <c r="D21" s="18" t="s">
        <v>62</v>
      </c>
      <c r="E21" s="85" t="s">
        <v>61</v>
      </c>
      <c r="F21" s="18" t="s">
        <v>86</v>
      </c>
    </row>
    <row r="22" spans="1:6" x14ac:dyDescent="0.25">
      <c r="A22" s="36" t="s">
        <v>1</v>
      </c>
      <c r="B22" s="79">
        <f>B23+B25</f>
        <v>677257.05</v>
      </c>
      <c r="C22" s="79">
        <f>C23+C25+C29+C27</f>
        <v>758940</v>
      </c>
      <c r="D22" s="79">
        <f>D23+D25+D29+D27</f>
        <v>26940</v>
      </c>
      <c r="E22" s="86">
        <f>D22/C22</f>
        <v>3.5496877223495926E-2</v>
      </c>
      <c r="F22" s="79">
        <f>F23+F27+F29</f>
        <v>785880</v>
      </c>
    </row>
    <row r="23" spans="1:6" ht="15.75" customHeight="1" x14ac:dyDescent="0.25">
      <c r="A23" s="24" t="s">
        <v>66</v>
      </c>
      <c r="B23" s="94">
        <f>B24</f>
        <v>672642.51</v>
      </c>
      <c r="C23" s="94">
        <f t="shared" ref="C23:F23" si="3">C24</f>
        <v>751670</v>
      </c>
      <c r="D23" s="94">
        <f t="shared" si="3"/>
        <v>24341</v>
      </c>
      <c r="E23" s="105">
        <f t="shared" ref="E23:E30" si="4">D23/C23</f>
        <v>3.2382561496401348E-2</v>
      </c>
      <c r="F23" s="94">
        <f t="shared" si="3"/>
        <v>776011</v>
      </c>
    </row>
    <row r="24" spans="1:6" x14ac:dyDescent="0.25">
      <c r="A24" s="13" t="s">
        <v>67</v>
      </c>
      <c r="B24" s="81">
        <v>672642.51</v>
      </c>
      <c r="C24" s="82">
        <v>751670</v>
      </c>
      <c r="D24" s="82">
        <v>24341</v>
      </c>
      <c r="E24" s="106">
        <f t="shared" si="4"/>
        <v>3.2382561496401348E-2</v>
      </c>
      <c r="F24" s="82">
        <f>C24+D24</f>
        <v>776011</v>
      </c>
    </row>
    <row r="25" spans="1:6" x14ac:dyDescent="0.25">
      <c r="A25" s="24" t="s">
        <v>68</v>
      </c>
      <c r="B25" s="94">
        <f>SUM(B26:B26)</f>
        <v>4614.54</v>
      </c>
      <c r="C25" s="94"/>
      <c r="D25" s="94"/>
      <c r="E25" s="106"/>
      <c r="F25" s="82"/>
    </row>
    <row r="26" spans="1:6" x14ac:dyDescent="0.25">
      <c r="A26" s="13" t="s">
        <v>69</v>
      </c>
      <c r="B26" s="81">
        <v>4614.54</v>
      </c>
      <c r="C26" s="82"/>
      <c r="D26" s="82"/>
      <c r="E26" s="106"/>
      <c r="F26" s="82"/>
    </row>
    <row r="27" spans="1:6" s="109" customFormat="1" x14ac:dyDescent="0.25">
      <c r="A27" s="24" t="s">
        <v>87</v>
      </c>
      <c r="B27" s="80"/>
      <c r="C27" s="94">
        <f>C28</f>
        <v>6000</v>
      </c>
      <c r="D27" s="94">
        <f>D28</f>
        <v>2600</v>
      </c>
      <c r="E27" s="111">
        <f t="shared" si="4"/>
        <v>0.43333333333333335</v>
      </c>
      <c r="F27" s="94">
        <f t="shared" ref="F27:F28" si="5">C27+D27</f>
        <v>8600</v>
      </c>
    </row>
    <row r="28" spans="1:6" x14ac:dyDescent="0.25">
      <c r="A28" s="13" t="s">
        <v>88</v>
      </c>
      <c r="B28" s="81"/>
      <c r="C28" s="82">
        <v>6000</v>
      </c>
      <c r="D28" s="82">
        <v>2600</v>
      </c>
      <c r="E28" s="106">
        <f t="shared" si="4"/>
        <v>0.43333333333333335</v>
      </c>
      <c r="F28" s="82">
        <f t="shared" si="5"/>
        <v>8600</v>
      </c>
    </row>
    <row r="29" spans="1:6" x14ac:dyDescent="0.25">
      <c r="A29" s="24" t="s">
        <v>70</v>
      </c>
      <c r="B29" s="94">
        <f>SUM(B30:B32)</f>
        <v>1268.6300000000001</v>
      </c>
      <c r="C29" s="94">
        <f t="shared" ref="C29:F29" si="6">SUM(C30:C32)</f>
        <v>1270</v>
      </c>
      <c r="D29" s="94">
        <f t="shared" si="6"/>
        <v>-1</v>
      </c>
      <c r="E29" s="111">
        <f t="shared" si="4"/>
        <v>-7.874015748031496E-4</v>
      </c>
      <c r="F29" s="94">
        <f t="shared" si="6"/>
        <v>1269</v>
      </c>
    </row>
    <row r="30" spans="1:6" x14ac:dyDescent="0.25">
      <c r="A30" s="13" t="s">
        <v>71</v>
      </c>
      <c r="B30" s="81">
        <v>1268.6300000000001</v>
      </c>
      <c r="C30" s="82">
        <v>1270</v>
      </c>
      <c r="D30" s="82">
        <v>-1</v>
      </c>
      <c r="E30" s="106">
        <f t="shared" si="4"/>
        <v>-7.874015748031496E-4</v>
      </c>
      <c r="F30" s="82">
        <f>C30+D30</f>
        <v>1269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B21" sqref="B2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7" t="s">
        <v>91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7" t="s">
        <v>19</v>
      </c>
      <c r="B3" s="117"/>
      <c r="C3" s="117"/>
      <c r="D3" s="117"/>
      <c r="E3" s="130"/>
      <c r="F3" s="13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</v>
      </c>
      <c r="B5" s="118"/>
      <c r="C5" s="118"/>
      <c r="D5" s="118"/>
      <c r="E5" s="118"/>
      <c r="F5" s="11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7" t="s">
        <v>12</v>
      </c>
      <c r="B7" s="135"/>
      <c r="C7" s="135"/>
      <c r="D7" s="135"/>
      <c r="E7" s="135"/>
      <c r="F7" s="135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8" t="s">
        <v>41</v>
      </c>
      <c r="B9" s="17" t="s">
        <v>84</v>
      </c>
      <c r="C9" s="18" t="s">
        <v>85</v>
      </c>
      <c r="D9" s="18" t="s">
        <v>62</v>
      </c>
      <c r="E9" s="85" t="s">
        <v>61</v>
      </c>
      <c r="F9" s="18" t="s">
        <v>86</v>
      </c>
    </row>
    <row r="10" spans="1:6" ht="15.75" customHeight="1" x14ac:dyDescent="0.25">
      <c r="A10" s="11" t="s">
        <v>13</v>
      </c>
      <c r="B10" s="95">
        <f>B11</f>
        <v>677257.05</v>
      </c>
      <c r="C10" s="95">
        <f t="shared" ref="C10:D10" si="0">C11</f>
        <v>758940</v>
      </c>
      <c r="D10" s="95">
        <f t="shared" si="0"/>
        <v>26940</v>
      </c>
      <c r="E10" s="97">
        <f>D10/C10</f>
        <v>3.5496877223495926E-2</v>
      </c>
      <c r="F10" s="95">
        <f>F11</f>
        <v>785880</v>
      </c>
    </row>
    <row r="11" spans="1:6" ht="15.75" customHeight="1" x14ac:dyDescent="0.25">
      <c r="A11" s="11" t="s">
        <v>14</v>
      </c>
      <c r="B11" s="80">
        <f>B12</f>
        <v>677257.05</v>
      </c>
      <c r="C11" s="80">
        <f t="shared" ref="C11:F11" si="1">C12</f>
        <v>758940</v>
      </c>
      <c r="D11" s="80">
        <f t="shared" si="1"/>
        <v>26940</v>
      </c>
      <c r="E11" s="87">
        <f t="shared" ref="E11:E12" si="2">D11/C11</f>
        <v>3.5496877223495926E-2</v>
      </c>
      <c r="F11" s="80">
        <f t="shared" si="1"/>
        <v>785880</v>
      </c>
    </row>
    <row r="12" spans="1:6" x14ac:dyDescent="0.25">
      <c r="A12" s="96" t="s">
        <v>15</v>
      </c>
      <c r="B12" s="81">
        <v>677257.05</v>
      </c>
      <c r="C12" s="82">
        <v>758940</v>
      </c>
      <c r="D12" s="82">
        <v>26940</v>
      </c>
      <c r="E12" s="107">
        <f t="shared" si="2"/>
        <v>3.5496877223495926E-2</v>
      </c>
      <c r="F12" s="82">
        <f>D12+C12</f>
        <v>785880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91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7" t="s">
        <v>46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8" t="s">
        <v>5</v>
      </c>
      <c r="B7" s="17" t="s">
        <v>6</v>
      </c>
      <c r="C7" s="17" t="s">
        <v>29</v>
      </c>
      <c r="D7" s="17" t="s">
        <v>84</v>
      </c>
      <c r="E7" s="18" t="s">
        <v>85</v>
      </c>
      <c r="F7" s="18" t="s">
        <v>62</v>
      </c>
      <c r="G7" s="85" t="s">
        <v>61</v>
      </c>
      <c r="H7" s="18" t="s">
        <v>86</v>
      </c>
    </row>
    <row r="8" spans="1:8" x14ac:dyDescent="0.25">
      <c r="A8" s="34"/>
      <c r="B8" s="35"/>
      <c r="C8" s="33" t="s">
        <v>48</v>
      </c>
      <c r="D8" s="35"/>
      <c r="E8" s="34"/>
      <c r="F8" s="34"/>
      <c r="G8" s="34"/>
      <c r="H8" s="34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7"/>
      <c r="D11" s="8"/>
      <c r="E11" s="9"/>
      <c r="F11" s="9"/>
      <c r="G11" s="9"/>
      <c r="H11" s="9"/>
    </row>
    <row r="12" spans="1:8" x14ac:dyDescent="0.25">
      <c r="A12" s="11"/>
      <c r="B12" s="15"/>
      <c r="C12" s="33" t="s">
        <v>51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2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3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7" t="s">
        <v>91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7" t="s">
        <v>19</v>
      </c>
      <c r="B3" s="117"/>
      <c r="C3" s="117"/>
      <c r="D3" s="117"/>
      <c r="E3" s="117"/>
      <c r="F3" s="11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47</v>
      </c>
      <c r="B5" s="117"/>
      <c r="C5" s="117"/>
      <c r="D5" s="117"/>
      <c r="E5" s="117"/>
      <c r="F5" s="117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7" t="s">
        <v>41</v>
      </c>
      <c r="B7" s="17" t="s">
        <v>84</v>
      </c>
      <c r="C7" s="18" t="s">
        <v>85</v>
      </c>
      <c r="D7" s="18" t="s">
        <v>62</v>
      </c>
      <c r="E7" s="85" t="s">
        <v>61</v>
      </c>
      <c r="F7" s="18" t="s">
        <v>86</v>
      </c>
    </row>
    <row r="8" spans="1:6" x14ac:dyDescent="0.25">
      <c r="A8" s="11" t="s">
        <v>48</v>
      </c>
      <c r="B8" s="8"/>
      <c r="C8" s="9"/>
      <c r="D8" s="9"/>
      <c r="E8" s="9"/>
      <c r="F8" s="9"/>
    </row>
    <row r="9" spans="1:6" ht="25.5" x14ac:dyDescent="0.25">
      <c r="A9" s="11" t="s">
        <v>49</v>
      </c>
      <c r="B9" s="8"/>
      <c r="C9" s="9"/>
      <c r="D9" s="9"/>
      <c r="E9" s="9"/>
      <c r="F9" s="9"/>
    </row>
    <row r="10" spans="1:6" ht="25.5" x14ac:dyDescent="0.25">
      <c r="A10" s="16" t="s">
        <v>50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51</v>
      </c>
      <c r="B12" s="8"/>
      <c r="C12" s="9"/>
      <c r="D12" s="9"/>
      <c r="E12" s="9"/>
      <c r="F12" s="9"/>
    </row>
    <row r="13" spans="1:6" x14ac:dyDescent="0.25">
      <c r="A13" s="22" t="s">
        <v>42</v>
      </c>
      <c r="B13" s="8"/>
      <c r="C13" s="9"/>
      <c r="D13" s="9"/>
      <c r="E13" s="9"/>
      <c r="F13" s="9"/>
    </row>
    <row r="14" spans="1:6" x14ac:dyDescent="0.25">
      <c r="A14" s="13" t="s">
        <v>43</v>
      </c>
      <c r="B14" s="8"/>
      <c r="C14" s="9"/>
      <c r="D14" s="9"/>
      <c r="E14" s="9"/>
      <c r="F14" s="10"/>
    </row>
    <row r="15" spans="1:6" x14ac:dyDescent="0.25">
      <c r="A15" s="22" t="s">
        <v>44</v>
      </c>
      <c r="B15" s="8"/>
      <c r="C15" s="9"/>
      <c r="D15" s="9"/>
      <c r="E15" s="9"/>
      <c r="F15" s="10"/>
    </row>
    <row r="16" spans="1:6" x14ac:dyDescent="0.25">
      <c r="A16" s="13" t="s">
        <v>45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zoomScale="80" zoomScaleNormal="80" workbookViewId="0">
      <selection activeCell="A32" sqref="A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58" customWidth="1"/>
    <col min="9" max="9" width="25.28515625" customWidth="1"/>
  </cols>
  <sheetData>
    <row r="1" spans="1:9" ht="42" customHeight="1" x14ac:dyDescent="0.25">
      <c r="A1" s="117" t="s">
        <v>91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4"/>
      <c r="B2" s="4"/>
      <c r="C2" s="4"/>
      <c r="D2" s="4"/>
      <c r="E2" s="4"/>
      <c r="F2" s="4"/>
      <c r="G2" s="4"/>
      <c r="H2" s="84"/>
      <c r="I2" s="5"/>
    </row>
    <row r="3" spans="1:9" ht="18" customHeight="1" x14ac:dyDescent="0.25">
      <c r="A3" s="117" t="s">
        <v>18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4"/>
      <c r="B4" s="4"/>
      <c r="C4" s="4"/>
      <c r="D4" s="4"/>
      <c r="E4" s="4"/>
      <c r="F4" s="4"/>
      <c r="G4" s="4"/>
      <c r="H4" s="84"/>
      <c r="I4" s="5"/>
    </row>
    <row r="5" spans="1:9" x14ac:dyDescent="0.25">
      <c r="A5" s="142" t="s">
        <v>20</v>
      </c>
      <c r="B5" s="143"/>
      <c r="C5" s="144"/>
      <c r="D5" s="17" t="s">
        <v>21</v>
      </c>
      <c r="E5" s="17" t="s">
        <v>84</v>
      </c>
      <c r="F5" s="18" t="s">
        <v>85</v>
      </c>
      <c r="G5" s="18" t="s">
        <v>62</v>
      </c>
      <c r="H5" s="85" t="s">
        <v>61</v>
      </c>
      <c r="I5" s="18" t="s">
        <v>86</v>
      </c>
    </row>
    <row r="6" spans="1:9" ht="15" customHeight="1" x14ac:dyDescent="0.25">
      <c r="A6" s="136" t="s">
        <v>13</v>
      </c>
      <c r="B6" s="137"/>
      <c r="C6" s="138"/>
      <c r="D6" s="17"/>
      <c r="E6" s="98">
        <f>E7</f>
        <v>677257.04999999993</v>
      </c>
      <c r="F6" s="98">
        <f>F7</f>
        <v>758940</v>
      </c>
      <c r="G6" s="98">
        <f>G7</f>
        <v>26940</v>
      </c>
      <c r="H6" s="108">
        <f>G6/F6</f>
        <v>3.5496877223495926E-2</v>
      </c>
      <c r="I6" s="98">
        <f>I7</f>
        <v>785880</v>
      </c>
    </row>
    <row r="7" spans="1:9" ht="25.5" x14ac:dyDescent="0.25">
      <c r="A7" s="139" t="s">
        <v>72</v>
      </c>
      <c r="B7" s="140"/>
      <c r="C7" s="141"/>
      <c r="D7" s="26" t="s">
        <v>73</v>
      </c>
      <c r="E7" s="80">
        <f>E8</f>
        <v>677257.04999999993</v>
      </c>
      <c r="F7" s="80">
        <f>F8</f>
        <v>758940</v>
      </c>
      <c r="G7" s="80">
        <f t="shared" ref="G7:I7" si="0">G8</f>
        <v>26940</v>
      </c>
      <c r="H7" s="87">
        <f>G7/F7</f>
        <v>3.5496877223495926E-2</v>
      </c>
      <c r="I7" s="80">
        <f t="shared" si="0"/>
        <v>785880</v>
      </c>
    </row>
    <row r="8" spans="1:9" ht="27" customHeight="1" x14ac:dyDescent="0.25">
      <c r="A8" s="139" t="s">
        <v>74</v>
      </c>
      <c r="B8" s="140"/>
      <c r="C8" s="141"/>
      <c r="D8" s="26" t="s">
        <v>75</v>
      </c>
      <c r="E8" s="80">
        <f>E9+E16+E25</f>
        <v>677257.04999999993</v>
      </c>
      <c r="F8" s="80">
        <f>F9+F16+F25+F22</f>
        <v>758940</v>
      </c>
      <c r="G8" s="80">
        <f>G9+G16+G25+G22</f>
        <v>26940</v>
      </c>
      <c r="H8" s="87">
        <f>G8/F8</f>
        <v>3.5496877223495926E-2</v>
      </c>
      <c r="I8" s="80">
        <f>I9+I16+I25+I22</f>
        <v>785880</v>
      </c>
    </row>
    <row r="9" spans="1:9" x14ac:dyDescent="0.25">
      <c r="A9" s="145" t="s">
        <v>76</v>
      </c>
      <c r="B9" s="146"/>
      <c r="C9" s="147"/>
      <c r="D9" s="32" t="s">
        <v>77</v>
      </c>
      <c r="E9" s="81">
        <f>E10</f>
        <v>672642.50999999989</v>
      </c>
      <c r="F9" s="81">
        <f>F10+F14</f>
        <v>751670</v>
      </c>
      <c r="G9" s="110">
        <f>G10+G14</f>
        <v>24341</v>
      </c>
      <c r="H9" s="107">
        <f t="shared" ref="H9:H27" si="1">G9/F9</f>
        <v>3.2382561496401348E-2</v>
      </c>
      <c r="I9" s="81">
        <f>F9+G9</f>
        <v>776011</v>
      </c>
    </row>
    <row r="10" spans="1:9" x14ac:dyDescent="0.25">
      <c r="A10" s="151">
        <v>3</v>
      </c>
      <c r="B10" s="152"/>
      <c r="C10" s="153"/>
      <c r="D10" s="25" t="s">
        <v>9</v>
      </c>
      <c r="E10" s="81">
        <f>SUM(E11:E13)</f>
        <v>672642.50999999989</v>
      </c>
      <c r="F10" s="81">
        <f t="shared" ref="F10:G10" si="2">SUM(F11:F13)</f>
        <v>749370</v>
      </c>
      <c r="G10" s="81">
        <f t="shared" si="2"/>
        <v>23641</v>
      </c>
      <c r="H10" s="107">
        <f t="shared" si="1"/>
        <v>3.1547833513484662E-2</v>
      </c>
      <c r="I10" s="81">
        <f t="shared" ref="I10:I27" si="3">F10+G10</f>
        <v>773011</v>
      </c>
    </row>
    <row r="11" spans="1:9" x14ac:dyDescent="0.25">
      <c r="A11" s="148">
        <v>31</v>
      </c>
      <c r="B11" s="149"/>
      <c r="C11" s="150"/>
      <c r="D11" s="25" t="s">
        <v>10</v>
      </c>
      <c r="E11" s="81">
        <v>597546.68999999994</v>
      </c>
      <c r="F11" s="82">
        <v>663900</v>
      </c>
      <c r="G11" s="82">
        <v>27096</v>
      </c>
      <c r="H11" s="107">
        <f t="shared" si="1"/>
        <v>4.0813375508359694E-2</v>
      </c>
      <c r="I11" s="81">
        <f t="shared" si="3"/>
        <v>690996</v>
      </c>
    </row>
    <row r="12" spans="1:9" ht="15" customHeight="1" x14ac:dyDescent="0.25">
      <c r="A12" s="148">
        <v>32</v>
      </c>
      <c r="B12" s="149"/>
      <c r="C12" s="150"/>
      <c r="D12" s="25" t="s">
        <v>22</v>
      </c>
      <c r="E12" s="81">
        <v>74234.679999999993</v>
      </c>
      <c r="F12" s="82">
        <v>84370</v>
      </c>
      <c r="G12" s="82">
        <v>-3190</v>
      </c>
      <c r="H12" s="107">
        <f t="shared" si="1"/>
        <v>-3.7809647979139507E-2</v>
      </c>
      <c r="I12" s="81">
        <f t="shared" si="3"/>
        <v>81180</v>
      </c>
    </row>
    <row r="13" spans="1:9" ht="14.25" customHeight="1" x14ac:dyDescent="0.25">
      <c r="A13" s="50">
        <v>34</v>
      </c>
      <c r="B13" s="51"/>
      <c r="C13" s="52"/>
      <c r="D13" s="25" t="s">
        <v>65</v>
      </c>
      <c r="E13" s="81">
        <v>861.14</v>
      </c>
      <c r="F13" s="82">
        <v>1100</v>
      </c>
      <c r="G13" s="82">
        <v>-265</v>
      </c>
      <c r="H13" s="107">
        <f t="shared" si="1"/>
        <v>-0.24090909090909091</v>
      </c>
      <c r="I13" s="81">
        <f t="shared" si="3"/>
        <v>835</v>
      </c>
    </row>
    <row r="14" spans="1:9" ht="25.5" x14ac:dyDescent="0.25">
      <c r="A14" s="151">
        <v>4</v>
      </c>
      <c r="B14" s="152"/>
      <c r="C14" s="153"/>
      <c r="D14" s="25" t="s">
        <v>11</v>
      </c>
      <c r="E14" s="110">
        <v>0</v>
      </c>
      <c r="F14" s="110">
        <f>F15</f>
        <v>2300</v>
      </c>
      <c r="G14" s="110">
        <f>G15</f>
        <v>700</v>
      </c>
      <c r="H14" s="107">
        <f>G14/F14</f>
        <v>0.30434782608695654</v>
      </c>
      <c r="I14" s="81">
        <f t="shared" si="3"/>
        <v>3000</v>
      </c>
    </row>
    <row r="15" spans="1:9" ht="25.5" x14ac:dyDescent="0.25">
      <c r="A15" s="151">
        <v>42</v>
      </c>
      <c r="B15" s="152"/>
      <c r="C15" s="153"/>
      <c r="D15" s="25" t="s">
        <v>28</v>
      </c>
      <c r="E15" s="110">
        <v>0</v>
      </c>
      <c r="F15" s="110">
        <v>2300</v>
      </c>
      <c r="G15" s="110">
        <v>700</v>
      </c>
      <c r="H15" s="107">
        <f t="shared" si="1"/>
        <v>0.30434782608695654</v>
      </c>
      <c r="I15" s="81">
        <f t="shared" si="3"/>
        <v>3000</v>
      </c>
    </row>
    <row r="16" spans="1:9" ht="25.5" customHeight="1" x14ac:dyDescent="0.25">
      <c r="A16" s="145" t="s">
        <v>78</v>
      </c>
      <c r="B16" s="146"/>
      <c r="C16" s="147"/>
      <c r="D16" s="32" t="s">
        <v>79</v>
      </c>
      <c r="E16" s="81">
        <f>E17+E20</f>
        <v>4614.54</v>
      </c>
      <c r="F16" s="81"/>
      <c r="G16" s="81"/>
      <c r="H16" s="107"/>
      <c r="I16" s="81"/>
    </row>
    <row r="17" spans="1:9" x14ac:dyDescent="0.25">
      <c r="A17" s="151">
        <v>3</v>
      </c>
      <c r="B17" s="152"/>
      <c r="C17" s="153"/>
      <c r="D17" s="25" t="s">
        <v>9</v>
      </c>
      <c r="E17" s="81">
        <f>SUM(E18:E19)</f>
        <v>0</v>
      </c>
      <c r="F17" s="81"/>
      <c r="G17" s="81"/>
      <c r="H17" s="107"/>
      <c r="I17" s="81"/>
    </row>
    <row r="18" spans="1:9" x14ac:dyDescent="0.25">
      <c r="A18" s="148">
        <v>31</v>
      </c>
      <c r="B18" s="149"/>
      <c r="C18" s="150"/>
      <c r="D18" s="25" t="s">
        <v>10</v>
      </c>
      <c r="E18" s="81">
        <v>0</v>
      </c>
      <c r="F18" s="82"/>
      <c r="G18" s="82"/>
      <c r="H18" s="107"/>
      <c r="I18" s="81"/>
    </row>
    <row r="19" spans="1:9" ht="15" customHeight="1" x14ac:dyDescent="0.25">
      <c r="A19" s="148">
        <v>32</v>
      </c>
      <c r="B19" s="149"/>
      <c r="C19" s="150"/>
      <c r="D19" s="25" t="s">
        <v>22</v>
      </c>
      <c r="E19" s="81">
        <v>0</v>
      </c>
      <c r="F19" s="82"/>
      <c r="G19" s="82"/>
      <c r="H19" s="107"/>
      <c r="I19" s="81"/>
    </row>
    <row r="20" spans="1:9" ht="25.5" x14ac:dyDescent="0.25">
      <c r="A20" s="151">
        <v>4</v>
      </c>
      <c r="B20" s="152"/>
      <c r="C20" s="153"/>
      <c r="D20" s="25" t="s">
        <v>11</v>
      </c>
      <c r="E20" s="81">
        <f>E21</f>
        <v>4614.54</v>
      </c>
      <c r="F20" s="81"/>
      <c r="G20" s="81"/>
      <c r="H20" s="107"/>
      <c r="I20" s="81"/>
    </row>
    <row r="21" spans="1:9" ht="25.5" x14ac:dyDescent="0.25">
      <c r="A21" s="148">
        <v>42</v>
      </c>
      <c r="B21" s="149"/>
      <c r="C21" s="150"/>
      <c r="D21" s="25" t="s">
        <v>28</v>
      </c>
      <c r="E21" s="81">
        <v>4614.54</v>
      </c>
      <c r="F21" s="82"/>
      <c r="G21" s="82"/>
      <c r="H21" s="107"/>
      <c r="I21" s="81"/>
    </row>
    <row r="22" spans="1:9" ht="25.5" x14ac:dyDescent="0.25">
      <c r="A22" s="145" t="s">
        <v>89</v>
      </c>
      <c r="B22" s="146"/>
      <c r="C22" s="147"/>
      <c r="D22" s="32" t="s">
        <v>79</v>
      </c>
      <c r="E22" s="81"/>
      <c r="F22" s="81">
        <f>F23</f>
        <v>6000</v>
      </c>
      <c r="G22" s="81">
        <f>G23</f>
        <v>2600</v>
      </c>
      <c r="H22" s="107">
        <f t="shared" si="1"/>
        <v>0.43333333333333335</v>
      </c>
      <c r="I22" s="81">
        <f t="shared" si="3"/>
        <v>8600</v>
      </c>
    </row>
    <row r="23" spans="1:9" ht="25.5" x14ac:dyDescent="0.25">
      <c r="A23" s="151">
        <v>4</v>
      </c>
      <c r="B23" s="152"/>
      <c r="C23" s="153"/>
      <c r="D23" s="25" t="s">
        <v>11</v>
      </c>
      <c r="E23" s="81"/>
      <c r="F23" s="81">
        <f>F24</f>
        <v>6000</v>
      </c>
      <c r="G23" s="81">
        <f>G24</f>
        <v>2600</v>
      </c>
      <c r="H23" s="107">
        <f t="shared" si="1"/>
        <v>0.43333333333333335</v>
      </c>
      <c r="I23" s="81">
        <f t="shared" si="3"/>
        <v>8600</v>
      </c>
    </row>
    <row r="24" spans="1:9" ht="25.5" x14ac:dyDescent="0.25">
      <c r="A24" s="148">
        <v>42</v>
      </c>
      <c r="B24" s="149"/>
      <c r="C24" s="150"/>
      <c r="D24" s="25" t="s">
        <v>28</v>
      </c>
      <c r="E24" s="81"/>
      <c r="F24" s="81">
        <v>6000</v>
      </c>
      <c r="G24" s="81">
        <v>2600</v>
      </c>
      <c r="H24" s="107">
        <f t="shared" si="1"/>
        <v>0.43333333333333335</v>
      </c>
      <c r="I24" s="81">
        <f t="shared" si="3"/>
        <v>8600</v>
      </c>
    </row>
    <row r="25" spans="1:9" x14ac:dyDescent="0.25">
      <c r="A25" s="145" t="s">
        <v>81</v>
      </c>
      <c r="B25" s="146"/>
      <c r="C25" s="147"/>
      <c r="D25" s="16" t="s">
        <v>80</v>
      </c>
      <c r="E25" s="81">
        <f>E26</f>
        <v>0</v>
      </c>
      <c r="F25" s="81">
        <f t="shared" ref="F25" si="4">F26</f>
        <v>1270</v>
      </c>
      <c r="G25" s="81">
        <f>G26</f>
        <v>-1</v>
      </c>
      <c r="H25" s="107">
        <f t="shared" si="1"/>
        <v>-7.874015748031496E-4</v>
      </c>
      <c r="I25" s="81">
        <f t="shared" si="3"/>
        <v>1269</v>
      </c>
    </row>
    <row r="26" spans="1:9" ht="25.5" x14ac:dyDescent="0.25">
      <c r="A26" s="151">
        <v>4</v>
      </c>
      <c r="B26" s="152"/>
      <c r="C26" s="153"/>
      <c r="D26" s="25" t="s">
        <v>11</v>
      </c>
      <c r="E26" s="81">
        <f>E27</f>
        <v>0</v>
      </c>
      <c r="F26" s="81">
        <f>SUM(F27:F27)</f>
        <v>1270</v>
      </c>
      <c r="G26" s="81">
        <f>G27</f>
        <v>-1</v>
      </c>
      <c r="H26" s="107">
        <f t="shared" si="1"/>
        <v>-7.874015748031496E-4</v>
      </c>
      <c r="I26" s="81">
        <f t="shared" si="3"/>
        <v>1269</v>
      </c>
    </row>
    <row r="27" spans="1:9" ht="25.5" x14ac:dyDescent="0.25">
      <c r="A27" s="148">
        <v>42</v>
      </c>
      <c r="B27" s="149"/>
      <c r="C27" s="150"/>
      <c r="D27" s="25" t="s">
        <v>28</v>
      </c>
      <c r="E27" s="81">
        <v>0</v>
      </c>
      <c r="F27" s="82">
        <v>1270</v>
      </c>
      <c r="G27" s="81">
        <v>-1</v>
      </c>
      <c r="H27" s="107">
        <f t="shared" si="1"/>
        <v>-7.874015748031496E-4</v>
      </c>
      <c r="I27" s="81">
        <f t="shared" si="3"/>
        <v>1269</v>
      </c>
    </row>
    <row r="30" spans="1:9" ht="15.75" x14ac:dyDescent="0.25">
      <c r="A30" s="112" t="s">
        <v>90</v>
      </c>
      <c r="I30" s="99" t="s">
        <v>82</v>
      </c>
    </row>
    <row r="31" spans="1:9" ht="15.75" x14ac:dyDescent="0.25">
      <c r="A31" s="112" t="s">
        <v>93</v>
      </c>
      <c r="I31" s="100" t="s">
        <v>83</v>
      </c>
    </row>
    <row r="32" spans="1:9" ht="15.75" x14ac:dyDescent="0.25">
      <c r="A32" s="112" t="s">
        <v>92</v>
      </c>
    </row>
  </sheetData>
  <mergeCells count="24">
    <mergeCell ref="A21:C21"/>
    <mergeCell ref="A25:C25"/>
    <mergeCell ref="A26:C26"/>
    <mergeCell ref="A27:C27"/>
    <mergeCell ref="A22:C22"/>
    <mergeCell ref="A23:C23"/>
    <mergeCell ref="A24:C24"/>
    <mergeCell ref="A20:C20"/>
    <mergeCell ref="A12:C12"/>
    <mergeCell ref="A16:C16"/>
    <mergeCell ref="A17:C17"/>
    <mergeCell ref="A19:C19"/>
    <mergeCell ref="A8:C8"/>
    <mergeCell ref="A9:C9"/>
    <mergeCell ref="A11:C11"/>
    <mergeCell ref="A10:C10"/>
    <mergeCell ref="A18:C18"/>
    <mergeCell ref="A14:C14"/>
    <mergeCell ref="A15:C15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VTA</cp:lastModifiedBy>
  <cp:lastPrinted>2025-05-27T13:00:56Z</cp:lastPrinted>
  <dcterms:created xsi:type="dcterms:W3CDTF">2022-08-12T12:51:27Z</dcterms:created>
  <dcterms:modified xsi:type="dcterms:W3CDTF">2025-12-12T08:22:54Z</dcterms:modified>
</cp:coreProperties>
</file>